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9ABC021A-234B-4952-8037-4B1633BD55FF}" xr6:coauthVersionLast="36" xr6:coauthVersionMax="36" xr10:uidLastSave="{00000000-0000-0000-0000-000000000000}"/>
  <bookViews>
    <workbookView xWindow="0" yWindow="0" windowWidth="19200" windowHeight="1096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38" i="2" l="1"/>
  <c r="D35" i="2" s="1"/>
  <c r="D37" i="2"/>
  <c r="D34" i="2"/>
  <c r="D33" i="2"/>
  <c r="D31" i="2"/>
  <c r="D30" i="2"/>
  <c r="D29" i="2"/>
  <c r="D27" i="2"/>
  <c r="D26" i="2"/>
  <c r="D25" i="2"/>
  <c r="D24" i="2"/>
  <c r="D23" i="2"/>
  <c r="D19" i="2"/>
  <c r="D18" i="2"/>
  <c r="B38" i="2"/>
  <c r="B35" i="2" s="1"/>
  <c r="B37" i="2"/>
  <c r="B34" i="2"/>
  <c r="B33" i="2"/>
  <c r="B31" i="2"/>
  <c r="B30" i="2"/>
  <c r="B29" i="2"/>
  <c r="B27" i="2"/>
  <c r="B26" i="2"/>
  <c r="B25" i="2"/>
  <c r="B24" i="2"/>
  <c r="B23" i="2"/>
  <c r="B21" i="2"/>
  <c r="B20" i="2"/>
  <c r="B19" i="2"/>
  <c r="B18" i="2"/>
  <c r="B17" i="2"/>
  <c r="C17" i="2" l="1"/>
  <c r="E37" i="2" l="1"/>
  <c r="C37" i="2"/>
  <c r="E38" i="2"/>
  <c r="C38" i="2"/>
  <c r="E34" i="2"/>
  <c r="C34" i="2"/>
  <c r="E33" i="2"/>
  <c r="C33" i="2"/>
  <c r="E31" i="2"/>
  <c r="C31" i="2"/>
  <c r="E30" i="2"/>
  <c r="C30" i="2"/>
  <c r="E29" i="2"/>
  <c r="C29" i="2"/>
  <c r="E27" i="2"/>
  <c r="C27" i="2"/>
  <c r="E26" i="2"/>
  <c r="C26" i="2"/>
  <c r="E25" i="2"/>
  <c r="C25" i="2"/>
  <c r="E24" i="2"/>
  <c r="C24" i="2"/>
  <c r="C21" i="2"/>
  <c r="C20" i="2"/>
  <c r="E19" i="2"/>
  <c r="C19" i="2"/>
  <c r="E18" i="2"/>
  <c r="C18" i="2"/>
  <c r="E23" i="2" l="1"/>
  <c r="E35" i="2"/>
  <c r="C23" i="2" l="1"/>
  <c r="C35" i="2" l="1"/>
</calcChain>
</file>

<file path=xl/sharedStrings.xml><?xml version="1.0" encoding="utf-8"?>
<sst xmlns="http://schemas.openxmlformats.org/spreadsheetml/2006/main" count="252" uniqueCount="224">
  <si>
    <t>CENTRAL ELECTRICITY GENERATING</t>
  </si>
  <si>
    <t>ELECTRICITY DISTRIBUTION</t>
  </si>
  <si>
    <t>IRBID DISTRICT ELECTRICITY</t>
  </si>
  <si>
    <t>JORDAN ELECTRIC POWER</t>
  </si>
  <si>
    <t>الكهرباء الاردنية</t>
  </si>
  <si>
    <t>توزيع الكهرباء</t>
  </si>
  <si>
    <t>توليد الكهرباء المركزية</t>
  </si>
  <si>
    <t>كهرباء محافظة اربد</t>
  </si>
  <si>
    <t>Statement of financial position</t>
  </si>
  <si>
    <t>Income statement</t>
  </si>
  <si>
    <t>Statement of cash flows</t>
  </si>
  <si>
    <t>Loans receivable, non-current</t>
  </si>
  <si>
    <t>Total equity</t>
  </si>
  <si>
    <t>Subscribers contributions deposits</t>
  </si>
  <si>
    <t>Non-current borrowings</t>
  </si>
  <si>
    <t>Current provisions</t>
  </si>
  <si>
    <t>Selling, general and administrative expense</t>
  </si>
  <si>
    <t>Finance costs</t>
  </si>
  <si>
    <t>Other non operating incomes</t>
  </si>
  <si>
    <t>Income tax expense</t>
  </si>
  <si>
    <t>Profit (loss), attributable to owners of parent</t>
  </si>
  <si>
    <t>Net cash flows from (used in) financing activities</t>
  </si>
  <si>
    <t>موجودات مساهمات المشتركين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</si>
  <si>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</si>
  <si>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</si>
  <si>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</si>
  <si>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</si>
  <si>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-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</si>
  <si>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</si>
  <si>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</si>
  <si>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</si>
  <si>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</si>
  <si>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</si>
  <si>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</si>
  <si>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</si>
  <si>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</si>
  <si>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</si>
  <si>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</si>
  <si>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</si>
  <si>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</si>
  <si>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</si>
  <si>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</si>
  <si>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</si>
  <si>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</si>
  <si>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</si>
  <si>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</si>
  <si>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</si>
  <si>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</si>
  <si>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</si>
  <si>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</si>
  <si>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</si>
  <si>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</si>
  <si>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</si>
  <si>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</si>
  <si>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</si>
  <si>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</si>
  <si>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</si>
  <si>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</si>
  <si>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</si>
  <si>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</si>
  <si>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</si>
  <si>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</si>
  <si>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</si>
  <si>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</si>
  <si>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</si>
  <si>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</si>
  <si>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</si>
  <si>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</si>
  <si>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</si>
  <si>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</si>
  <si>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</si>
  <si>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</si>
  <si>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قائمة المركز المالي</t>
  </si>
  <si>
    <t>قائمة الدخل</t>
  </si>
  <si>
    <t>قائمة التدفقات النقدية</t>
  </si>
  <si>
    <t xml:space="preserve">نسبة التداول (مرة) </t>
  </si>
  <si>
    <t xml:space="preserve">رأس المال العامل (دينار)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</si>
  <si>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</si>
  <si>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</si>
  <si>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</si>
  <si>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معدل تغطية الفوائد (مرة) </t>
  </si>
  <si>
    <t>الممتلكات والآلات والمعدات</t>
  </si>
  <si>
    <t>موجودات فلس الريف</t>
  </si>
  <si>
    <t>مشاريع تحت التنفيذ</t>
  </si>
  <si>
    <t>موجودات غير ملموسة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</si>
  <si>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</si>
  <si>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</si>
  <si>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المخزون الاستراتيجي</t>
  </si>
  <si>
    <t>الموجودات الضريبية المؤجلة</t>
  </si>
  <si>
    <t>القروض المدينة غير المتداولة</t>
  </si>
  <si>
    <t>موجودات غير متداولة أخرى</t>
  </si>
  <si>
    <t>مجموع الموجودات غير المتداولة</t>
  </si>
  <si>
    <t>المخزون الحالي</t>
  </si>
  <si>
    <t>الذمم التجارية والذمم المدينة الأخرى المتداولة</t>
  </si>
  <si>
    <t>الذمم المدينة المتداولة المستحقة من أطراف ذات علاقة</t>
  </si>
  <si>
    <t>النقد في الصندوق ولدى البنوك</t>
  </si>
  <si>
    <t>موجودات متداولة أخرى</t>
  </si>
  <si>
    <t>مجموع الموجودات المتداولة</t>
  </si>
  <si>
    <t>مجموع الموجودات</t>
  </si>
  <si>
    <t>رأس المال المدفوع</t>
  </si>
  <si>
    <t>أرباح مدورة</t>
  </si>
  <si>
    <t>احتياطي اجباري</t>
  </si>
  <si>
    <t>إحتياطي اختياري</t>
  </si>
  <si>
    <t>إجمالي حقوق الملكية المنسوبة إلى مالكي الشركة الأم</t>
  </si>
  <si>
    <t>حقوق غير المسيطرين</t>
  </si>
  <si>
    <t>مجموع حقوق الملكية</t>
  </si>
  <si>
    <t>أمانات مساهمات المشتركين</t>
  </si>
  <si>
    <t>أمانات فلس الريف</t>
  </si>
  <si>
    <t>الاقتراضات غير المتداولة</t>
  </si>
  <si>
    <t>تأمينات المشتركين</t>
  </si>
  <si>
    <t>المخصصات غير المتداولة</t>
  </si>
  <si>
    <t>التزام غير متداول مقابل عقد تاجير تمويلي</t>
  </si>
  <si>
    <t>مطلوبات غير متداولة أخرى</t>
  </si>
  <si>
    <t>مجموع المطلوبات غير المتداولة</t>
  </si>
  <si>
    <t>المخصصات المتداولة</t>
  </si>
  <si>
    <t>الذمم التجارية والذمم الأخرى الدائنة</t>
  </si>
  <si>
    <t>الذمم الدائنة المتداولة إلى الأطراف ذات العلاقة</t>
  </si>
  <si>
    <t>القروض المتداولة</t>
  </si>
  <si>
    <t>مخصص ضريبة دخل</t>
  </si>
  <si>
    <t>مطلوبات متداولة أخرى</t>
  </si>
  <si>
    <t>تامينات مستردة</t>
  </si>
  <si>
    <t>مجموع المطلوبات المتداولة</t>
  </si>
  <si>
    <t>مجموع المطلوبات</t>
  </si>
  <si>
    <t>مجموع المطلوبات وحقوق الملكية</t>
  </si>
  <si>
    <t/>
  </si>
  <si>
    <t>الإيرادات</t>
  </si>
  <si>
    <t>تكلفة المبيعات</t>
  </si>
  <si>
    <t>إجمالي الربح</t>
  </si>
  <si>
    <t>إيرادات تشغيلية أخرى</t>
  </si>
  <si>
    <t>المصاريف التشيغلية</t>
  </si>
  <si>
    <t>مصاريف البيع والمصاريف الإدارية والعمومية</t>
  </si>
  <si>
    <t>استهلاكات وإطفاءات</t>
  </si>
  <si>
    <t>مخصص بضاعة بطئية الحركة</t>
  </si>
  <si>
    <t>الربح (الخسارة) من الأنشطة التشغيلية</t>
  </si>
  <si>
    <t>الدخل التمويلي</t>
  </si>
  <si>
    <t>ايرادات فوائد تأخير</t>
  </si>
  <si>
    <t>تكاليف التمويل</t>
  </si>
  <si>
    <t>مصاريف فوائد تأخير تسديد</t>
  </si>
  <si>
    <t>إيرادات غير تشغيلية أخرى</t>
  </si>
  <si>
    <t>مصاريف غير تشغيلية اخرى</t>
  </si>
  <si>
    <t>الربح (الخسارة) قبل الضرائب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</si>
  <si>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</si>
  <si>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</si>
  <si>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</si>
  <si>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</si>
  <si>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</si>
  <si>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التدفقات النقدية من (المستخدمة في) الأنشطة التشغيلية</t>
  </si>
  <si>
    <t>صافي التدفقات النقدية من (المستخدمة في) الانشطة الإستثمارية</t>
  </si>
  <si>
    <t>صافي التدفقات النقدية من (المستخدمة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</si>
  <si>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</si>
  <si>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</si>
  <si>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</si>
  <si>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Property, plant and equipment</t>
  </si>
  <si>
    <t>Subscribers contributions assets</t>
  </si>
  <si>
    <t>Rural fils assets</t>
  </si>
  <si>
    <t>Projects in progress</t>
  </si>
  <si>
    <t>Intangible assets</t>
  </si>
  <si>
    <t>Investments in subsidiaries, joint ventures and associates</t>
  </si>
  <si>
    <t>Financial assets at fair value through other comprehensive income</t>
  </si>
  <si>
    <t>Strategic inventory</t>
  </si>
  <si>
    <t>Deferred tax assets</t>
  </si>
  <si>
    <t>Other non-current assets</t>
  </si>
  <si>
    <t>Total non-current assets</t>
  </si>
  <si>
    <t>Current inventories</t>
  </si>
  <si>
    <t>Trade and other current receivables</t>
  </si>
  <si>
    <t>Current receivables due from related parties</t>
  </si>
  <si>
    <t>Cash on hand and at banks</t>
  </si>
  <si>
    <t>Other current assets</t>
  </si>
  <si>
    <t>Total current assets</t>
  </si>
  <si>
    <t>Total assets</t>
  </si>
  <si>
    <t>Paid-up capital</t>
  </si>
  <si>
    <t>Retained earnings</t>
  </si>
  <si>
    <t>Statutory reserve</t>
  </si>
  <si>
    <t>Voluntary reserve</t>
  </si>
  <si>
    <t>Total equity attributable to owners of parent</t>
  </si>
  <si>
    <t>Non-controlling interests</t>
  </si>
  <si>
    <t>Rural fils deposits</t>
  </si>
  <si>
    <t>Subscribers refundable deposits</t>
  </si>
  <si>
    <t>Non-current provisions</t>
  </si>
  <si>
    <t>Non-current finance lease obligations</t>
  </si>
  <si>
    <t>Other non-current liabilities</t>
  </si>
  <si>
    <t>Total non-current liabilities</t>
  </si>
  <si>
    <t>Trade and other current payables</t>
  </si>
  <si>
    <t>Current payables to related parties</t>
  </si>
  <si>
    <t>Current borrowings</t>
  </si>
  <si>
    <t>Income tax provision</t>
  </si>
  <si>
    <t>Other current liabilities</t>
  </si>
  <si>
    <t>Refundable deposits</t>
  </si>
  <si>
    <t>Total current liabilities</t>
  </si>
  <si>
    <t>Total liabilities</t>
  </si>
  <si>
    <t>Total equity and liabilities</t>
  </si>
  <si>
    <t>Revenue</t>
  </si>
  <si>
    <t>Cost of sales</t>
  </si>
  <si>
    <t>Gross profit</t>
  </si>
  <si>
    <t>Other operating revenues</t>
  </si>
  <si>
    <t>Operating expenses</t>
  </si>
  <si>
    <t>Depreciation and amortization</t>
  </si>
  <si>
    <t>Provision for slow moving inventory</t>
  </si>
  <si>
    <t>Profit (loss) from operating activities</t>
  </si>
  <si>
    <t>Finance income</t>
  </si>
  <si>
    <t>Interest income on late payments</t>
  </si>
  <si>
    <t>Interest expense on late payments</t>
  </si>
  <si>
    <t>Other non operating expenses</t>
  </si>
  <si>
    <t>Profit (loss) before tax</t>
  </si>
  <si>
    <t>Profit (loss) from continuing operations</t>
  </si>
  <si>
    <t>Profit (loss)</t>
  </si>
  <si>
    <t>Profit (loss), attributable to non-controlling interests</t>
  </si>
  <si>
    <t>Net cash flows from (used in) operating activities</t>
  </si>
  <si>
    <t>Net cash flows from (used in) investing activities</t>
  </si>
  <si>
    <t>Effect of exchange rate changes on cash and cash equivalents</t>
  </si>
  <si>
    <t>Cash and cash equivalents at beginning of period</t>
  </si>
  <si>
    <t>Cash and cash equivalents at end of period</t>
  </si>
  <si>
    <t>الذمم التجارية والذمم الأخرى الدائنة غير المتداولة</t>
  </si>
  <si>
    <t>Trade and other non-current payables</t>
  </si>
  <si>
    <t>الاستثمارات العقارية</t>
  </si>
  <si>
    <t>استثمارات أخرى غير متداولة متضمنة المشتقات المالية</t>
  </si>
  <si>
    <t>البيانات المالية السنوية لعام 2024</t>
  </si>
  <si>
    <t>Annual Financial Data for the Year 2024</t>
  </si>
  <si>
    <t>Investment property</t>
  </si>
  <si>
    <t>Other investments, including derivatives</t>
  </si>
  <si>
    <t>*Closing Price (JD)</t>
  </si>
  <si>
    <t>(سعر الاغلاق (دينار*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</si>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</sst>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000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1" xfId="0" applyNumberFormat="1" applyBorder="1"/>
    <xf numFmtId="0" fontId="0" fillId="3" borderId="4" xfId="0" applyFill="1" applyBorder="1"/>
    <xf numFmtId="0" fontId="0" fillId="3" borderId="0" xfId="0" applyFill="1" applyBorder="1"/>
    <xf numFmtId="0" fontId="1" fillId="0" borderId="1" xfId="0" applyFont="1" applyBorder="1"/>
    <xf numFmtId="0" fontId="3" fillId="0" borderId="0" xfId="0" applyFont="1"/>
    <xf numFmtId="0" fontId="0" fillId="0" borderId="5" xfId="0" applyNumberFormat="1" applyBorder="1"/>
    <xf numFmtId="0" fontId="0" fillId="0" borderId="5" xfId="0" applyBorder="1"/>
    <xf numFmtId="0" fontId="3" fillId="0" borderId="6" xfId="0" applyFont="1" applyBorder="1"/>
    <xf numFmtId="0" fontId="0" fillId="0" borderId="6" xfId="0" applyBorder="1"/>
    <xf numFmtId="0" fontId="2" fillId="0" borderId="6" xfId="0" applyFont="1" applyBorder="1"/>
    <xf numFmtId="0" fontId="1" fillId="0" borderId="7" xfId="0" applyFont="1" applyBorder="1"/>
    <xf numFmtId="0" fontId="4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2" fillId="0" borderId="0" xfId="0" applyFont="1"/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 vertical="center" wrapText="1" readingOrder="2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0" borderId="0" xfId="0" applyBorder="1"/>
    <xf numFmtId="0" fontId="2" fillId="0" borderId="0" xfId="0" applyFont="1" applyBorder="1"/>
    <xf numFmtId="0" fontId="0" fillId="0" borderId="0" xfId="0" applyFill="1" applyBorder="1"/>
    <xf numFmtId="0" fontId="0" fillId="0" borderId="0" xfId="0" applyNumberFormat="1" applyFill="1" applyBorder="1"/>
    <xf numFmtId="0" fontId="0" fillId="0" borderId="18" xfId="0" applyNumberFormat="1" applyBorder="1"/>
    <xf numFmtId="0" fontId="0" fillId="0" borderId="19" xfId="0" applyNumberFormat="1" applyBorder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2" fontId="0" fillId="0" borderId="0" xfId="0" applyNumberFormat="1"/>
    <xf numFmtId="166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15</xdr:col>
      <xdr:colOff>57150</xdr:colOff>
      <xdr:row>3</xdr:row>
      <xdr:rowOff>9525</xdr:rowOff>
    </xdr:to>
    <xdr:pic>
      <xdr:nvPicPr>
        <xdr:cNvPr id="1066" name="Picture 1">
          <a:extLst>
            <a:ext uri="{FF2B5EF4-FFF2-40B4-BE49-F238E27FC236}">
              <a16:creationId xmlns:a16="http://schemas.microsoft.com/office/drawing/2014/main" id="{7337B967-1217-44BF-A0B6-2C0B8D058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641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U91"/>
  <sheetViews>
    <sheetView tabSelected="1" workbookViewId="0">
      <selection activeCell="A7" sqref="A7"/>
    </sheetView>
  </sheetViews>
  <sheetFormatPr defaultColWidth="9.140625" defaultRowHeight="12.75" x14ac:dyDescent="0.2"/>
  <cols>
    <col min="1" max="1" width="55.5703125" style="12" customWidth="1"/>
    <col min="2" max="5" width="15.7109375" customWidth="1"/>
    <col min="6" max="6" width="55.5703125" customWidth="1"/>
    <col min="7" max="7" width="15.42578125" customWidth="1"/>
  </cols>
  <sheetData>
    <row r="7" spans="1:255" ht="15" x14ac:dyDescent="0.25">
      <c r="A7" s="11" t="s">
        <v>217</v>
      </c>
      <c r="F7" s="8" t="s">
        <v>216</v>
      </c>
    </row>
    <row r="9" spans="1:255" ht="38.25" x14ac:dyDescent="0.2">
      <c r="A9" s="36"/>
      <c r="B9" s="2" t="s">
        <v>3</v>
      </c>
      <c r="C9" s="2" t="s">
        <v>2</v>
      </c>
      <c r="D9" s="3" t="s">
        <v>0</v>
      </c>
      <c r="E9" s="2" t="s">
        <v>1</v>
      </c>
      <c r="F9" s="33"/>
    </row>
    <row r="10" spans="1:255" x14ac:dyDescent="0.2">
      <c r="A10" s="37"/>
      <c r="B10" s="2" t="s">
        <v>4</v>
      </c>
      <c r="C10" s="2" t="s">
        <v>7</v>
      </c>
      <c r="D10" s="3" t="s">
        <v>6</v>
      </c>
      <c r="E10" s="2" t="s">
        <v>5</v>
      </c>
      <c r="F10" s="34"/>
    </row>
    <row r="11" spans="1:255" x14ac:dyDescent="0.2">
      <c r="A11" s="38"/>
      <c r="B11" s="2">
        <v>131004</v>
      </c>
      <c r="C11" s="2">
        <v>131010</v>
      </c>
      <c r="D11" s="3">
        <v>131203</v>
      </c>
      <c r="E11" s="2">
        <v>131204</v>
      </c>
      <c r="F11" s="35"/>
    </row>
    <row r="12" spans="1:255" s="5" customFormat="1" x14ac:dyDescent="0.2">
      <c r="A12" s="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pans="1:255" s="6" customFormat="1" x14ac:dyDescent="0.2">
      <c r="A13" s="13" t="s">
        <v>8</v>
      </c>
      <c r="B13"/>
      <c r="C13"/>
      <c r="D13"/>
      <c r="E13"/>
      <c r="F13" s="30" t="s">
        <v>72</v>
      </c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pans="1:255" x14ac:dyDescent="0.2">
      <c r="A14" s="14" t="s">
        <v>152</v>
      </c>
      <c r="B14" s="4">
        <v>499523591</v>
      </c>
      <c r="C14" s="4">
        <v>174742500</v>
      </c>
      <c r="D14" s="9">
        <v>12119910</v>
      </c>
      <c r="E14" s="4">
        <v>279420195</v>
      </c>
      <c r="F14" s="7" t="s">
        <v>81</v>
      </c>
    </row>
    <row r="15" spans="1:255" x14ac:dyDescent="0.2">
      <c r="A15" s="14" t="s">
        <v>218</v>
      </c>
      <c r="B15" s="1">
        <v>0</v>
      </c>
      <c r="C15" s="4">
        <v>0</v>
      </c>
      <c r="D15" s="9">
        <v>414168</v>
      </c>
      <c r="E15" s="4">
        <v>0</v>
      </c>
      <c r="F15" s="7" t="s">
        <v>214</v>
      </c>
    </row>
    <row r="16" spans="1:255" x14ac:dyDescent="0.2">
      <c r="A16" s="14" t="s">
        <v>153</v>
      </c>
      <c r="B16" s="1">
        <v>0</v>
      </c>
      <c r="C16" s="4">
        <v>62750584</v>
      </c>
      <c r="D16" s="10">
        <v>0</v>
      </c>
      <c r="E16" s="4">
        <v>150569397</v>
      </c>
      <c r="F16" s="7" t="s">
        <v>22</v>
      </c>
    </row>
    <row r="17" spans="1:6" x14ac:dyDescent="0.2">
      <c r="A17" s="14" t="s">
        <v>154</v>
      </c>
      <c r="B17" s="4">
        <v>0</v>
      </c>
      <c r="C17" s="4">
        <v>34599731</v>
      </c>
      <c r="D17" s="9">
        <v>0</v>
      </c>
      <c r="E17" s="4">
        <v>61453414</v>
      </c>
      <c r="F17" s="7" t="s">
        <v>82</v>
      </c>
    </row>
    <row r="18" spans="1:6" x14ac:dyDescent="0.2">
      <c r="A18" s="14" t="s">
        <v>155</v>
      </c>
      <c r="B18" s="4">
        <v>6788027</v>
      </c>
      <c r="C18" s="4">
        <v>14341380</v>
      </c>
      <c r="D18" s="9">
        <v>0</v>
      </c>
      <c r="E18" s="4">
        <v>37768695</v>
      </c>
      <c r="F18" s="7" t="s">
        <v>83</v>
      </c>
    </row>
    <row r="19" spans="1:6" x14ac:dyDescent="0.2">
      <c r="A19" s="14" t="s">
        <v>156</v>
      </c>
      <c r="B19" s="4">
        <v>21784138</v>
      </c>
      <c r="C19" s="1">
        <v>0</v>
      </c>
      <c r="D19" s="9">
        <v>233075</v>
      </c>
      <c r="E19" s="4">
        <v>14075965</v>
      </c>
      <c r="F19" s="7" t="s">
        <v>84</v>
      </c>
    </row>
    <row r="20" spans="1:6" x14ac:dyDescent="0.2">
      <c r="A20" s="14" t="s">
        <v>157</v>
      </c>
      <c r="B20" s="4">
        <v>25043416</v>
      </c>
      <c r="C20" s="4">
        <v>0</v>
      </c>
      <c r="D20" s="10">
        <v>0</v>
      </c>
      <c r="E20" s="4">
        <v>1255996</v>
      </c>
      <c r="F20" s="7" t="s">
        <v>85</v>
      </c>
    </row>
    <row r="21" spans="1:6" x14ac:dyDescent="0.2">
      <c r="A21" s="14" t="s">
        <v>158</v>
      </c>
      <c r="B21" s="1">
        <v>0</v>
      </c>
      <c r="C21" s="4">
        <v>336719</v>
      </c>
      <c r="D21" s="9">
        <v>0</v>
      </c>
      <c r="E21" s="4">
        <v>0</v>
      </c>
      <c r="F21" s="7" t="s">
        <v>86</v>
      </c>
    </row>
    <row r="22" spans="1:6" x14ac:dyDescent="0.2">
      <c r="A22" s="14" t="s">
        <v>159</v>
      </c>
      <c r="B22" s="4">
        <v>0</v>
      </c>
      <c r="C22" s="4">
        <v>1883556</v>
      </c>
      <c r="D22" s="9">
        <v>6136064</v>
      </c>
      <c r="E22" s="4">
        <v>9689126</v>
      </c>
      <c r="F22" s="7" t="s">
        <v>87</v>
      </c>
    </row>
    <row r="23" spans="1:6" x14ac:dyDescent="0.2">
      <c r="A23" s="14" t="s">
        <v>160</v>
      </c>
      <c r="B23" s="4">
        <v>14130577</v>
      </c>
      <c r="C23" s="4">
        <v>3725008</v>
      </c>
      <c r="D23" s="9">
        <v>2722492</v>
      </c>
      <c r="E23" s="4">
        <v>4517065</v>
      </c>
      <c r="F23" s="7" t="s">
        <v>88</v>
      </c>
    </row>
    <row r="24" spans="1:6" x14ac:dyDescent="0.2">
      <c r="A24" s="14" t="s">
        <v>11</v>
      </c>
      <c r="B24" s="4">
        <v>0</v>
      </c>
      <c r="C24" s="4">
        <v>0</v>
      </c>
      <c r="D24" s="9">
        <v>0</v>
      </c>
      <c r="E24" s="4">
        <v>1260936</v>
      </c>
      <c r="F24" s="7" t="s">
        <v>89</v>
      </c>
    </row>
    <row r="25" spans="1:6" x14ac:dyDescent="0.2">
      <c r="A25" s="14" t="s">
        <v>219</v>
      </c>
      <c r="B25" s="4">
        <v>4293326</v>
      </c>
      <c r="C25" s="4">
        <v>0</v>
      </c>
      <c r="D25" s="9">
        <v>0</v>
      </c>
      <c r="E25" s="4">
        <v>0</v>
      </c>
      <c r="F25" s="7" t="s">
        <v>215</v>
      </c>
    </row>
    <row r="26" spans="1:6" x14ac:dyDescent="0.2">
      <c r="A26" s="14" t="s">
        <v>161</v>
      </c>
      <c r="B26" s="4">
        <v>15633188</v>
      </c>
      <c r="C26" s="4">
        <v>1289920</v>
      </c>
      <c r="D26" s="9">
        <v>858426</v>
      </c>
      <c r="E26" s="4">
        <v>1191450</v>
      </c>
      <c r="F26" s="7" t="s">
        <v>90</v>
      </c>
    </row>
    <row r="27" spans="1:6" x14ac:dyDescent="0.2">
      <c r="A27" s="14" t="s">
        <v>162</v>
      </c>
      <c r="B27" s="4">
        <v>587196263</v>
      </c>
      <c r="C27" s="4">
        <v>293669398</v>
      </c>
      <c r="D27" s="9">
        <v>22484135</v>
      </c>
      <c r="E27" s="4">
        <v>561202239</v>
      </c>
      <c r="F27" s="7" t="s">
        <v>91</v>
      </c>
    </row>
    <row r="28" spans="1:6" x14ac:dyDescent="0.2">
      <c r="A28" s="14" t="s">
        <v>163</v>
      </c>
      <c r="B28" s="4">
        <v>1615099</v>
      </c>
      <c r="C28" s="4">
        <v>5222027</v>
      </c>
      <c r="D28" s="9">
        <v>94456</v>
      </c>
      <c r="E28" s="4">
        <v>10986035</v>
      </c>
      <c r="F28" s="7" t="s">
        <v>92</v>
      </c>
    </row>
    <row r="29" spans="1:6" x14ac:dyDescent="0.2">
      <c r="A29" s="14" t="s">
        <v>164</v>
      </c>
      <c r="B29" s="4">
        <v>549524778</v>
      </c>
      <c r="C29" s="4">
        <v>123447667</v>
      </c>
      <c r="D29" s="9">
        <v>701207</v>
      </c>
      <c r="E29" s="4">
        <v>344645663</v>
      </c>
      <c r="F29" s="7" t="s">
        <v>93</v>
      </c>
    </row>
    <row r="30" spans="1:6" x14ac:dyDescent="0.2">
      <c r="A30" s="14" t="s">
        <v>165</v>
      </c>
      <c r="B30" s="4">
        <v>3179309</v>
      </c>
      <c r="C30" s="4">
        <v>0</v>
      </c>
      <c r="D30" s="9">
        <v>9900833</v>
      </c>
      <c r="E30" s="4">
        <v>0</v>
      </c>
      <c r="F30" s="7" t="s">
        <v>94</v>
      </c>
    </row>
    <row r="31" spans="1:6" x14ac:dyDescent="0.2">
      <c r="A31" s="14" t="s">
        <v>166</v>
      </c>
      <c r="B31" s="4">
        <v>3487517</v>
      </c>
      <c r="C31" s="4">
        <v>35120384</v>
      </c>
      <c r="D31" s="9">
        <v>455285</v>
      </c>
      <c r="E31" s="4">
        <v>36779191</v>
      </c>
      <c r="F31" s="7" t="s">
        <v>95</v>
      </c>
    </row>
    <row r="32" spans="1:6" x14ac:dyDescent="0.2">
      <c r="A32" s="14" t="s">
        <v>167</v>
      </c>
      <c r="B32" s="4">
        <v>4344226</v>
      </c>
      <c r="C32" s="4">
        <v>5007411</v>
      </c>
      <c r="D32" s="9">
        <v>1470454</v>
      </c>
      <c r="E32" s="4">
        <v>18575061</v>
      </c>
      <c r="F32" s="7" t="s">
        <v>96</v>
      </c>
    </row>
    <row r="33" spans="1:6" x14ac:dyDescent="0.2">
      <c r="A33" s="14" t="s">
        <v>168</v>
      </c>
      <c r="B33" s="4">
        <v>562150929</v>
      </c>
      <c r="C33" s="4">
        <v>168797489</v>
      </c>
      <c r="D33" s="9">
        <v>12622235</v>
      </c>
      <c r="E33" s="4">
        <v>410985950</v>
      </c>
      <c r="F33" s="7" t="s">
        <v>97</v>
      </c>
    </row>
    <row r="34" spans="1:6" x14ac:dyDescent="0.2">
      <c r="A34" s="14" t="s">
        <v>169</v>
      </c>
      <c r="B34" s="4">
        <v>1149347192</v>
      </c>
      <c r="C34" s="4">
        <v>462466887</v>
      </c>
      <c r="D34" s="9">
        <v>35106370</v>
      </c>
      <c r="E34" s="4">
        <v>972188189</v>
      </c>
      <c r="F34" s="7" t="s">
        <v>98</v>
      </c>
    </row>
    <row r="35" spans="1:6" x14ac:dyDescent="0.2">
      <c r="A35" s="14" t="s">
        <v>170</v>
      </c>
      <c r="B35" s="4">
        <v>91761444</v>
      </c>
      <c r="C35" s="4">
        <v>21000000</v>
      </c>
      <c r="D35" s="9">
        <v>3000000</v>
      </c>
      <c r="E35" s="4">
        <v>21000000</v>
      </c>
      <c r="F35" s="7" t="s">
        <v>99</v>
      </c>
    </row>
    <row r="36" spans="1:6" x14ac:dyDescent="0.2">
      <c r="A36" s="14" t="s">
        <v>171</v>
      </c>
      <c r="B36" s="4">
        <v>32250679</v>
      </c>
      <c r="C36" s="4">
        <v>16760741</v>
      </c>
      <c r="D36" s="9">
        <v>11391540</v>
      </c>
      <c r="E36" s="4">
        <v>15979727</v>
      </c>
      <c r="F36" s="7" t="s">
        <v>100</v>
      </c>
    </row>
    <row r="37" spans="1:6" x14ac:dyDescent="0.2">
      <c r="A37" s="14" t="s">
        <v>172</v>
      </c>
      <c r="B37" s="4">
        <v>27500000</v>
      </c>
      <c r="C37" s="4">
        <v>4948972</v>
      </c>
      <c r="D37" s="9">
        <v>3000000</v>
      </c>
      <c r="E37" s="4">
        <v>4512426</v>
      </c>
      <c r="F37" s="7" t="s">
        <v>101</v>
      </c>
    </row>
    <row r="38" spans="1:6" x14ac:dyDescent="0.2">
      <c r="A38" s="14" t="s">
        <v>173</v>
      </c>
      <c r="B38" s="1">
        <v>0</v>
      </c>
      <c r="C38" s="4">
        <v>638778</v>
      </c>
      <c r="D38" s="9">
        <v>672932</v>
      </c>
      <c r="E38" s="4">
        <v>698677</v>
      </c>
      <c r="F38" s="7" t="s">
        <v>102</v>
      </c>
    </row>
    <row r="39" spans="1:6" x14ac:dyDescent="0.2">
      <c r="A39" s="14" t="s">
        <v>174</v>
      </c>
      <c r="B39" s="4">
        <v>151512123</v>
      </c>
      <c r="C39" s="4">
        <v>43348491</v>
      </c>
      <c r="D39" s="10">
        <v>18064472</v>
      </c>
      <c r="E39" s="4">
        <v>42190830</v>
      </c>
      <c r="F39" s="7" t="s">
        <v>103</v>
      </c>
    </row>
    <row r="40" spans="1:6" x14ac:dyDescent="0.2">
      <c r="A40" s="14" t="s">
        <v>175</v>
      </c>
      <c r="B40" s="4">
        <v>0</v>
      </c>
      <c r="C40" s="4">
        <v>0</v>
      </c>
      <c r="D40" s="9">
        <v>0</v>
      </c>
      <c r="E40" s="4">
        <v>30309444</v>
      </c>
      <c r="F40" s="7" t="s">
        <v>104</v>
      </c>
    </row>
    <row r="41" spans="1:6" x14ac:dyDescent="0.2">
      <c r="A41" s="14" t="s">
        <v>12</v>
      </c>
      <c r="B41" s="4">
        <v>151512123</v>
      </c>
      <c r="C41" s="4">
        <v>43348491</v>
      </c>
      <c r="D41" s="9">
        <v>18064472</v>
      </c>
      <c r="E41" s="4">
        <v>72500274</v>
      </c>
      <c r="F41" s="7" t="s">
        <v>105</v>
      </c>
    </row>
    <row r="42" spans="1:6" x14ac:dyDescent="0.2">
      <c r="A42" s="14" t="s">
        <v>13</v>
      </c>
      <c r="B42" s="4">
        <v>0</v>
      </c>
      <c r="C42" s="4">
        <v>62750584</v>
      </c>
      <c r="D42" s="9">
        <v>0</v>
      </c>
      <c r="E42" s="4">
        <v>150569397</v>
      </c>
      <c r="F42" s="7" t="s">
        <v>106</v>
      </c>
    </row>
    <row r="43" spans="1:6" x14ac:dyDescent="0.2">
      <c r="A43" s="14" t="s">
        <v>176</v>
      </c>
      <c r="B43" s="1">
        <v>0</v>
      </c>
      <c r="C43" s="4">
        <v>34599731</v>
      </c>
      <c r="D43" s="10">
        <v>0</v>
      </c>
      <c r="E43" s="4">
        <v>61453414</v>
      </c>
      <c r="F43" s="7" t="s">
        <v>107</v>
      </c>
    </row>
    <row r="44" spans="1:6" x14ac:dyDescent="0.2">
      <c r="A44" s="14" t="s">
        <v>14</v>
      </c>
      <c r="B44" s="4">
        <v>62674708</v>
      </c>
      <c r="C44" s="4">
        <v>10800000</v>
      </c>
      <c r="D44" s="9">
        <v>1195458</v>
      </c>
      <c r="E44" s="4">
        <v>12800000</v>
      </c>
      <c r="F44" s="7" t="s">
        <v>108</v>
      </c>
    </row>
    <row r="45" spans="1:6" x14ac:dyDescent="0.2">
      <c r="A45" s="14" t="s">
        <v>177</v>
      </c>
      <c r="B45" s="4">
        <v>0</v>
      </c>
      <c r="C45" s="4">
        <v>67035614</v>
      </c>
      <c r="D45" s="9">
        <v>0</v>
      </c>
      <c r="E45" s="4">
        <v>96591603</v>
      </c>
      <c r="F45" s="7" t="s">
        <v>109</v>
      </c>
    </row>
    <row r="46" spans="1:6" x14ac:dyDescent="0.2">
      <c r="A46" s="14" t="s">
        <v>178</v>
      </c>
      <c r="B46" s="4">
        <v>20340345</v>
      </c>
      <c r="C46" s="4">
        <v>11591015</v>
      </c>
      <c r="D46" s="10">
        <v>0</v>
      </c>
      <c r="E46" s="4">
        <v>24341123</v>
      </c>
      <c r="F46" s="7" t="s">
        <v>110</v>
      </c>
    </row>
    <row r="47" spans="1:6" x14ac:dyDescent="0.2">
      <c r="A47" s="14" t="s">
        <v>213</v>
      </c>
      <c r="B47" s="4">
        <v>10082872</v>
      </c>
      <c r="C47" s="4">
        <v>0</v>
      </c>
      <c r="D47" s="9">
        <v>0</v>
      </c>
      <c r="E47" s="4">
        <v>0</v>
      </c>
      <c r="F47" s="7" t="s">
        <v>212</v>
      </c>
    </row>
    <row r="48" spans="1:6" x14ac:dyDescent="0.2">
      <c r="A48" s="14" t="s">
        <v>179</v>
      </c>
      <c r="B48" s="4">
        <v>0</v>
      </c>
      <c r="C48" s="4">
        <v>794943</v>
      </c>
      <c r="D48" s="9">
        <v>632844</v>
      </c>
      <c r="E48" s="4">
        <v>794943</v>
      </c>
      <c r="F48" s="7" t="s">
        <v>111</v>
      </c>
    </row>
    <row r="49" spans="1:255" x14ac:dyDescent="0.2">
      <c r="A49" s="14" t="s">
        <v>180</v>
      </c>
      <c r="B49" s="4">
        <v>29816579</v>
      </c>
      <c r="C49" s="4">
        <v>8131076</v>
      </c>
      <c r="D49" s="9">
        <v>0</v>
      </c>
      <c r="E49" s="4">
        <v>34575673</v>
      </c>
      <c r="F49" s="7" t="s">
        <v>112</v>
      </c>
    </row>
    <row r="50" spans="1:255" x14ac:dyDescent="0.2">
      <c r="A50" s="14" t="s">
        <v>181</v>
      </c>
      <c r="B50" s="4">
        <v>122914504</v>
      </c>
      <c r="C50" s="4">
        <v>195702963</v>
      </c>
      <c r="D50" s="9">
        <v>1828302</v>
      </c>
      <c r="E50" s="4">
        <v>381126153</v>
      </c>
      <c r="F50" s="7" t="s">
        <v>113</v>
      </c>
    </row>
    <row r="51" spans="1:255" x14ac:dyDescent="0.2">
      <c r="A51" s="14" t="s">
        <v>15</v>
      </c>
      <c r="B51" s="4">
        <v>2110414</v>
      </c>
      <c r="C51" s="4">
        <v>3402553</v>
      </c>
      <c r="D51" s="9">
        <v>7729552</v>
      </c>
      <c r="E51" s="4">
        <v>4349234</v>
      </c>
      <c r="F51" s="7" t="s">
        <v>114</v>
      </c>
    </row>
    <row r="52" spans="1:255" x14ac:dyDescent="0.2">
      <c r="A52" s="14" t="s">
        <v>182</v>
      </c>
      <c r="B52" s="4">
        <v>283537119</v>
      </c>
      <c r="C52" s="4">
        <v>130678886</v>
      </c>
      <c r="D52" s="9">
        <v>1308953</v>
      </c>
      <c r="E52" s="4">
        <v>343815316</v>
      </c>
      <c r="F52" s="7" t="s">
        <v>115</v>
      </c>
    </row>
    <row r="53" spans="1:255" x14ac:dyDescent="0.2">
      <c r="A53" s="14" t="s">
        <v>183</v>
      </c>
      <c r="B53" s="4">
        <v>11849679</v>
      </c>
      <c r="C53" s="4">
        <v>0</v>
      </c>
      <c r="D53" s="9">
        <v>41054</v>
      </c>
      <c r="E53" s="4">
        <v>0</v>
      </c>
      <c r="F53" s="7" t="s">
        <v>116</v>
      </c>
    </row>
    <row r="54" spans="1:255" x14ac:dyDescent="0.2">
      <c r="A54" s="14" t="s">
        <v>184</v>
      </c>
      <c r="B54" s="4">
        <v>383965887</v>
      </c>
      <c r="C54" s="4">
        <v>69353081</v>
      </c>
      <c r="D54" s="9">
        <v>2403858</v>
      </c>
      <c r="E54" s="4">
        <v>139759459</v>
      </c>
      <c r="F54" s="7" t="s">
        <v>117</v>
      </c>
    </row>
    <row r="55" spans="1:255" x14ac:dyDescent="0.2">
      <c r="A55" s="14" t="s">
        <v>185</v>
      </c>
      <c r="B55" s="4">
        <v>7670732</v>
      </c>
      <c r="C55" s="4">
        <v>3801886</v>
      </c>
      <c r="D55" s="9">
        <v>2276276</v>
      </c>
      <c r="E55" s="4">
        <v>4608296</v>
      </c>
      <c r="F55" s="7" t="s">
        <v>118</v>
      </c>
    </row>
    <row r="56" spans="1:255" x14ac:dyDescent="0.2">
      <c r="A56" s="14" t="s">
        <v>186</v>
      </c>
      <c r="B56" s="4">
        <v>26532578</v>
      </c>
      <c r="C56" s="4">
        <v>16179027</v>
      </c>
      <c r="D56" s="9">
        <v>1453903</v>
      </c>
      <c r="E56" s="4">
        <v>26029457</v>
      </c>
      <c r="F56" s="7" t="s">
        <v>119</v>
      </c>
    </row>
    <row r="57" spans="1:255" x14ac:dyDescent="0.2">
      <c r="A57" s="14" t="s">
        <v>187</v>
      </c>
      <c r="B57" s="4">
        <v>159254156</v>
      </c>
      <c r="C57" s="4">
        <v>0</v>
      </c>
      <c r="D57" s="9">
        <v>0</v>
      </c>
      <c r="E57" s="4">
        <v>0</v>
      </c>
      <c r="F57" s="7" t="s">
        <v>120</v>
      </c>
    </row>
    <row r="58" spans="1:255" x14ac:dyDescent="0.2">
      <c r="A58" s="14" t="s">
        <v>188</v>
      </c>
      <c r="B58" s="4">
        <v>874920565</v>
      </c>
      <c r="C58" s="4">
        <v>223415433</v>
      </c>
      <c r="D58" s="9">
        <v>15213596</v>
      </c>
      <c r="E58" s="4">
        <v>518561762</v>
      </c>
      <c r="F58" s="7" t="s">
        <v>121</v>
      </c>
    </row>
    <row r="59" spans="1:255" x14ac:dyDescent="0.2">
      <c r="A59" s="14" t="s">
        <v>189</v>
      </c>
      <c r="B59" s="4">
        <v>997835069</v>
      </c>
      <c r="C59" s="4">
        <v>419118396</v>
      </c>
      <c r="D59" s="9">
        <v>17041898</v>
      </c>
      <c r="E59" s="4">
        <v>899687915</v>
      </c>
      <c r="F59" s="7" t="s">
        <v>122</v>
      </c>
    </row>
    <row r="60" spans="1:255" x14ac:dyDescent="0.2">
      <c r="A60" s="14" t="s">
        <v>190</v>
      </c>
      <c r="B60" s="4">
        <v>1149347192</v>
      </c>
      <c r="C60" s="4">
        <v>462466887</v>
      </c>
      <c r="D60" s="9">
        <v>35106370</v>
      </c>
      <c r="E60" s="4">
        <v>972188189</v>
      </c>
      <c r="F60" s="7" t="s">
        <v>123</v>
      </c>
    </row>
    <row r="61" spans="1:255" s="5" customFormat="1" x14ac:dyDescent="0.2">
      <c r="A61" s="39" t="s">
        <v>124</v>
      </c>
      <c r="B61" s="42"/>
      <c r="C61" s="42"/>
      <c r="D61" s="42"/>
      <c r="E61" s="42"/>
      <c r="F61" t="s">
        <v>124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</row>
    <row r="62" spans="1:255" s="6" customFormat="1" x14ac:dyDescent="0.2">
      <c r="A62" s="40" t="s">
        <v>9</v>
      </c>
      <c r="B62" s="42"/>
      <c r="C62" s="42"/>
      <c r="D62" s="42"/>
      <c r="E62" s="42"/>
      <c r="F62" s="30" t="s">
        <v>73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x14ac:dyDescent="0.2">
      <c r="A63" s="14" t="s">
        <v>191</v>
      </c>
      <c r="B63" s="44">
        <v>1067396826</v>
      </c>
      <c r="C63" s="44">
        <v>304953666</v>
      </c>
      <c r="D63" s="43">
        <v>42427905</v>
      </c>
      <c r="E63" s="44">
        <v>616480545</v>
      </c>
      <c r="F63" s="7" t="s">
        <v>125</v>
      </c>
    </row>
    <row r="64" spans="1:255" x14ac:dyDescent="0.2">
      <c r="A64" s="14" t="s">
        <v>192</v>
      </c>
      <c r="B64" s="4">
        <v>901368313</v>
      </c>
      <c r="C64" s="4">
        <v>249422095</v>
      </c>
      <c r="D64" s="9" t="s">
        <v>124</v>
      </c>
      <c r="E64" s="4">
        <v>507818580</v>
      </c>
      <c r="F64" s="7" t="s">
        <v>126</v>
      </c>
    </row>
    <row r="65" spans="1:6" x14ac:dyDescent="0.2">
      <c r="A65" s="14" t="s">
        <v>193</v>
      </c>
      <c r="B65" s="4">
        <v>166028513</v>
      </c>
      <c r="C65" s="4">
        <v>55531571</v>
      </c>
      <c r="D65" s="9">
        <v>42427905</v>
      </c>
      <c r="E65" s="4">
        <v>108661965</v>
      </c>
      <c r="F65" s="7" t="s">
        <v>127</v>
      </c>
    </row>
    <row r="66" spans="1:6" x14ac:dyDescent="0.2">
      <c r="A66" s="14" t="s">
        <v>194</v>
      </c>
      <c r="B66" s="4">
        <v>9012271</v>
      </c>
      <c r="C66" s="4">
        <v>2381269</v>
      </c>
      <c r="D66" s="10" t="s">
        <v>124</v>
      </c>
      <c r="E66" s="4">
        <v>2384837</v>
      </c>
      <c r="F66" s="7" t="s">
        <v>128</v>
      </c>
    </row>
    <row r="67" spans="1:6" x14ac:dyDescent="0.2">
      <c r="A67" s="14" t="s">
        <v>195</v>
      </c>
      <c r="B67" s="4">
        <v>57201760</v>
      </c>
      <c r="C67" s="4">
        <v>12308115</v>
      </c>
      <c r="D67" s="9">
        <v>3548824</v>
      </c>
      <c r="E67" s="4">
        <v>2390072</v>
      </c>
      <c r="F67" s="7" t="s">
        <v>129</v>
      </c>
    </row>
    <row r="68" spans="1:6" x14ac:dyDescent="0.2">
      <c r="A68" s="14" t="s">
        <v>16</v>
      </c>
      <c r="B68" s="4">
        <v>35775550</v>
      </c>
      <c r="C68" s="4">
        <v>18137004</v>
      </c>
      <c r="D68" s="9">
        <v>13436968</v>
      </c>
      <c r="E68" s="4">
        <v>64068019</v>
      </c>
      <c r="F68" s="7" t="s">
        <v>130</v>
      </c>
    </row>
    <row r="69" spans="1:6" x14ac:dyDescent="0.2">
      <c r="A69" s="14" t="s">
        <v>196</v>
      </c>
      <c r="B69" s="4">
        <v>36781642</v>
      </c>
      <c r="C69" s="4">
        <v>13263858</v>
      </c>
      <c r="D69" s="9">
        <v>13777520</v>
      </c>
      <c r="E69" s="4">
        <v>23485097</v>
      </c>
      <c r="F69" s="7" t="s">
        <v>131</v>
      </c>
    </row>
    <row r="70" spans="1:6" x14ac:dyDescent="0.2">
      <c r="A70" s="14" t="s">
        <v>197</v>
      </c>
      <c r="B70" s="1">
        <v>0</v>
      </c>
      <c r="C70" s="4">
        <v>666215</v>
      </c>
      <c r="D70" s="9">
        <v>1442029</v>
      </c>
      <c r="E70" s="4">
        <v>706890</v>
      </c>
      <c r="F70" s="7" t="s">
        <v>132</v>
      </c>
    </row>
    <row r="71" spans="1:6" x14ac:dyDescent="0.2">
      <c r="A71" s="14" t="s">
        <v>198</v>
      </c>
      <c r="B71" s="4">
        <v>45281832</v>
      </c>
      <c r="C71" s="4">
        <v>13537648</v>
      </c>
      <c r="D71" s="9">
        <v>10222564</v>
      </c>
      <c r="E71" s="4">
        <v>20396724</v>
      </c>
      <c r="F71" s="7" t="s">
        <v>133</v>
      </c>
    </row>
    <row r="72" spans="1:6" x14ac:dyDescent="0.2">
      <c r="A72" s="14" t="s">
        <v>199</v>
      </c>
      <c r="B72" s="1">
        <v>0</v>
      </c>
      <c r="C72" s="4">
        <v>2544882</v>
      </c>
      <c r="D72" s="9">
        <v>393430</v>
      </c>
      <c r="E72" s="4">
        <v>2576859</v>
      </c>
      <c r="F72" s="7" t="s">
        <v>134</v>
      </c>
    </row>
    <row r="73" spans="1:6" x14ac:dyDescent="0.2">
      <c r="A73" s="14" t="s">
        <v>200</v>
      </c>
      <c r="B73" s="4">
        <v>6298418</v>
      </c>
      <c r="C73" s="4">
        <v>3324813</v>
      </c>
      <c r="D73" s="9">
        <v>0</v>
      </c>
      <c r="E73" s="4">
        <v>14900012</v>
      </c>
      <c r="F73" s="7" t="s">
        <v>135</v>
      </c>
    </row>
    <row r="74" spans="1:6" x14ac:dyDescent="0.2">
      <c r="A74" s="14" t="s">
        <v>17</v>
      </c>
      <c r="B74" s="4">
        <v>33447875</v>
      </c>
      <c r="C74" s="4">
        <v>4011692</v>
      </c>
      <c r="D74" s="9">
        <v>341377</v>
      </c>
      <c r="E74" s="4">
        <v>8443347</v>
      </c>
      <c r="F74" s="7" t="s">
        <v>136</v>
      </c>
    </row>
    <row r="75" spans="1:6" x14ac:dyDescent="0.2">
      <c r="A75" s="14" t="s">
        <v>201</v>
      </c>
      <c r="B75" s="4">
        <v>9747965</v>
      </c>
      <c r="C75" s="4">
        <v>3362198</v>
      </c>
      <c r="D75" s="9">
        <v>0</v>
      </c>
      <c r="E75" s="4">
        <v>14823445</v>
      </c>
      <c r="F75" s="7" t="s">
        <v>137</v>
      </c>
    </row>
    <row r="76" spans="1:6" x14ac:dyDescent="0.2">
      <c r="A76" s="14" t="s">
        <v>18</v>
      </c>
      <c r="B76" s="4">
        <v>22116556</v>
      </c>
      <c r="C76" s="4">
        <v>4638751</v>
      </c>
      <c r="D76" s="9">
        <v>2743634</v>
      </c>
      <c r="E76" s="4">
        <v>10287637</v>
      </c>
      <c r="F76" s="7" t="s">
        <v>138</v>
      </c>
    </row>
    <row r="77" spans="1:6" x14ac:dyDescent="0.2">
      <c r="A77" s="14" t="s">
        <v>202</v>
      </c>
      <c r="B77" s="4">
        <v>3095045</v>
      </c>
      <c r="C77" s="4">
        <v>2216294</v>
      </c>
      <c r="D77" s="9">
        <v>0</v>
      </c>
      <c r="E77" s="4">
        <v>4134460</v>
      </c>
      <c r="F77" s="7" t="s">
        <v>139</v>
      </c>
    </row>
    <row r="78" spans="1:6" x14ac:dyDescent="0.2">
      <c r="A78" s="14" t="s">
        <v>203</v>
      </c>
      <c r="B78" s="4">
        <v>27405921</v>
      </c>
      <c r="C78" s="4">
        <v>14455910</v>
      </c>
      <c r="D78" s="9">
        <v>13018251</v>
      </c>
      <c r="E78" s="4">
        <v>20759980</v>
      </c>
      <c r="F78" s="7" t="s">
        <v>140</v>
      </c>
    </row>
    <row r="79" spans="1:6" x14ac:dyDescent="0.2">
      <c r="A79" s="14" t="s">
        <v>19</v>
      </c>
      <c r="B79" s="4">
        <v>8223311</v>
      </c>
      <c r="C79" s="4">
        <v>4354670</v>
      </c>
      <c r="D79" s="9">
        <v>1835679</v>
      </c>
      <c r="E79" s="4">
        <v>5402028</v>
      </c>
      <c r="F79" s="7" t="s">
        <v>141</v>
      </c>
    </row>
    <row r="80" spans="1:6" x14ac:dyDescent="0.2">
      <c r="A80" s="14" t="s">
        <v>204</v>
      </c>
      <c r="B80" s="4">
        <v>19182610</v>
      </c>
      <c r="C80" s="4">
        <v>10101240</v>
      </c>
      <c r="D80" s="9">
        <v>11182572</v>
      </c>
      <c r="E80" s="4">
        <v>15357952</v>
      </c>
      <c r="F80" s="7" t="s">
        <v>142</v>
      </c>
    </row>
    <row r="81" spans="1:255" x14ac:dyDescent="0.2">
      <c r="A81" s="14" t="s">
        <v>205</v>
      </c>
      <c r="B81" s="4">
        <v>19182610</v>
      </c>
      <c r="C81" s="4">
        <v>10101240</v>
      </c>
      <c r="D81" s="9">
        <v>11182572</v>
      </c>
      <c r="E81" s="4">
        <v>15357952</v>
      </c>
      <c r="F81" s="7" t="s">
        <v>143</v>
      </c>
    </row>
    <row r="82" spans="1:255" x14ac:dyDescent="0.2">
      <c r="A82" s="14" t="s">
        <v>20</v>
      </c>
      <c r="B82" s="4">
        <v>19182610</v>
      </c>
      <c r="C82" s="4">
        <v>10101240</v>
      </c>
      <c r="D82" s="9">
        <v>11182572</v>
      </c>
      <c r="E82" s="4">
        <v>11533010</v>
      </c>
      <c r="F82" s="7" t="s">
        <v>144</v>
      </c>
    </row>
    <row r="83" spans="1:255" x14ac:dyDescent="0.2">
      <c r="A83" s="14" t="s">
        <v>206</v>
      </c>
      <c r="B83" s="4">
        <v>0</v>
      </c>
      <c r="C83" s="4">
        <v>0</v>
      </c>
      <c r="D83" s="9">
        <v>0</v>
      </c>
      <c r="E83" s="4">
        <v>3824942</v>
      </c>
      <c r="F83" s="7" t="s">
        <v>145</v>
      </c>
    </row>
    <row r="84" spans="1:255" s="6" customFormat="1" x14ac:dyDescent="0.2">
      <c r="A84" s="39" t="s">
        <v>124</v>
      </c>
      <c r="B84" s="41"/>
      <c r="C84" s="41"/>
      <c r="D84" s="41"/>
      <c r="E84" s="41"/>
      <c r="F84" t="s">
        <v>124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</row>
    <row r="85" spans="1:255" s="6" customFormat="1" x14ac:dyDescent="0.2">
      <c r="A85" s="40" t="s">
        <v>10</v>
      </c>
      <c r="B85" s="41"/>
      <c r="C85" s="41"/>
      <c r="D85" s="41"/>
      <c r="E85" s="41"/>
      <c r="F85" s="30" t="s">
        <v>74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</row>
    <row r="86" spans="1:255" x14ac:dyDescent="0.2">
      <c r="A86" s="14" t="s">
        <v>207</v>
      </c>
      <c r="B86" s="44">
        <v>48833047</v>
      </c>
      <c r="C86" s="44">
        <v>44860681</v>
      </c>
      <c r="D86" s="43">
        <v>13795135</v>
      </c>
      <c r="E86" s="44">
        <v>89979524</v>
      </c>
      <c r="F86" s="7" t="s">
        <v>146</v>
      </c>
    </row>
    <row r="87" spans="1:255" x14ac:dyDescent="0.2">
      <c r="A87" s="14" t="s">
        <v>208</v>
      </c>
      <c r="B87" s="4">
        <v>-73394883</v>
      </c>
      <c r="C87" s="4">
        <v>-30414239</v>
      </c>
      <c r="D87" s="9">
        <v>2426146</v>
      </c>
      <c r="E87" s="4">
        <v>-75145748</v>
      </c>
      <c r="F87" s="7" t="s">
        <v>147</v>
      </c>
    </row>
    <row r="88" spans="1:255" x14ac:dyDescent="0.2">
      <c r="A88" s="14" t="s">
        <v>21</v>
      </c>
      <c r="B88" s="4">
        <v>26501802</v>
      </c>
      <c r="C88" s="4">
        <v>-13626538</v>
      </c>
      <c r="D88" s="9">
        <v>-22096096</v>
      </c>
      <c r="E88" s="4">
        <v>-5047736</v>
      </c>
      <c r="F88" s="7" t="s">
        <v>148</v>
      </c>
    </row>
    <row r="89" spans="1:255" x14ac:dyDescent="0.2">
      <c r="A89" s="14" t="s">
        <v>209</v>
      </c>
      <c r="B89" s="1">
        <v>0</v>
      </c>
      <c r="C89" s="1">
        <v>0</v>
      </c>
      <c r="D89" s="9">
        <v>0</v>
      </c>
      <c r="E89" s="1">
        <v>0</v>
      </c>
      <c r="F89" s="7" t="s">
        <v>149</v>
      </c>
    </row>
    <row r="90" spans="1:255" x14ac:dyDescent="0.2">
      <c r="A90" s="14" t="s">
        <v>210</v>
      </c>
      <c r="B90" s="4">
        <v>1547551</v>
      </c>
      <c r="C90" s="4">
        <v>-61452601</v>
      </c>
      <c r="D90" s="9">
        <v>6317158</v>
      </c>
      <c r="E90" s="4">
        <v>-29910716</v>
      </c>
      <c r="F90" s="7" t="s">
        <v>150</v>
      </c>
    </row>
    <row r="91" spans="1:255" x14ac:dyDescent="0.2">
      <c r="A91" s="14" t="s">
        <v>211</v>
      </c>
      <c r="B91" s="4">
        <v>3487517</v>
      </c>
      <c r="C91" s="4">
        <v>-60632697</v>
      </c>
      <c r="D91" s="9">
        <v>442343</v>
      </c>
      <c r="E91" s="4">
        <v>-20124676</v>
      </c>
      <c r="F91" s="7" t="s">
        <v>151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38"/>
  <sheetViews>
    <sheetView topLeftCell="A4" zoomScale="90" zoomScaleNormal="90" workbookViewId="0">
      <selection activeCell="F4" sqref="F1:F1048576"/>
    </sheetView>
  </sheetViews>
  <sheetFormatPr defaultRowHeight="12.75" x14ac:dyDescent="0.2"/>
  <cols>
    <col min="1" max="1" width="43.7109375" bestFit="1" customWidth="1"/>
    <col min="2" max="2" width="15" customWidth="1"/>
    <col min="3" max="3" width="17.5703125" customWidth="1"/>
    <col min="4" max="4" width="16.7109375" customWidth="1"/>
    <col min="5" max="5" width="16.85546875" customWidth="1"/>
    <col min="6" max="6" width="35.7109375" customWidth="1"/>
    <col min="7" max="7" width="11.140625" bestFit="1" customWidth="1"/>
  </cols>
  <sheetData>
    <row r="3" spans="1:14" ht="38.25" x14ac:dyDescent="0.2">
      <c r="A3" s="15"/>
      <c r="B3" s="2" t="s">
        <v>3</v>
      </c>
      <c r="C3" s="2" t="s">
        <v>2</v>
      </c>
      <c r="D3" s="3" t="s">
        <v>0</v>
      </c>
      <c r="E3" s="2" t="s">
        <v>1</v>
      </c>
      <c r="F3" s="15"/>
    </row>
    <row r="4" spans="1:14" ht="30" x14ac:dyDescent="0.2">
      <c r="A4" s="16" t="s">
        <v>23</v>
      </c>
      <c r="B4" s="45" t="s">
        <v>4</v>
      </c>
      <c r="C4" s="45" t="s">
        <v>7</v>
      </c>
      <c r="D4" s="46" t="s">
        <v>6</v>
      </c>
      <c r="E4" s="45" t="s">
        <v>5</v>
      </c>
      <c r="F4" s="16" t="s">
        <v>24</v>
      </c>
    </row>
    <row r="5" spans="1:14" ht="15" x14ac:dyDescent="0.2">
      <c r="A5" s="17"/>
      <c r="B5" s="2">
        <v>131004</v>
      </c>
      <c r="C5" s="2">
        <v>131010</v>
      </c>
      <c r="D5" s="3">
        <v>131203</v>
      </c>
      <c r="E5" s="2">
        <v>131204</v>
      </c>
      <c r="F5" s="17"/>
    </row>
    <row r="6" spans="1:14" ht="14.25" x14ac:dyDescent="0.2">
      <c r="A6" s="18" t="s">
        <v>25</v>
      </c>
      <c r="B6" s="28">
        <v>1</v>
      </c>
      <c r="C6" s="28">
        <v>1</v>
      </c>
      <c r="D6" s="28">
        <v>1</v>
      </c>
      <c r="E6" s="28">
        <v>1</v>
      </c>
      <c r="F6" s="20" t="s">
        <v>26</v>
      </c>
    </row>
    <row r="7" spans="1:14" ht="14.25" x14ac:dyDescent="0.2">
      <c r="A7" s="18" t="s">
        <v>220</v>
      </c>
      <c r="B7" s="28">
        <v>2.21</v>
      </c>
      <c r="C7" s="28">
        <v>6.2</v>
      </c>
      <c r="D7" s="19" t="s">
        <v>27</v>
      </c>
      <c r="E7" s="19" t="s">
        <v>27</v>
      </c>
      <c r="F7" s="21" t="s">
        <v>221</v>
      </c>
      <c r="K7" s="47"/>
      <c r="L7" s="47"/>
      <c r="M7" s="47"/>
      <c r="N7" s="47"/>
    </row>
    <row r="8" spans="1:14" ht="14.25" x14ac:dyDescent="0.2">
      <c r="A8" s="18" t="s">
        <v>28</v>
      </c>
      <c r="B8" s="19">
        <v>90490480.670000002</v>
      </c>
      <c r="C8" s="19">
        <v>1158502.6499999999</v>
      </c>
      <c r="D8" s="19" t="s">
        <v>27</v>
      </c>
      <c r="E8" s="19" t="s">
        <v>27</v>
      </c>
      <c r="F8" s="21" t="s">
        <v>29</v>
      </c>
      <c r="H8" s="49"/>
      <c r="K8" s="47"/>
      <c r="L8" s="47"/>
      <c r="M8" s="47"/>
      <c r="N8" s="47"/>
    </row>
    <row r="9" spans="1:14" ht="14.25" x14ac:dyDescent="0.2">
      <c r="A9" s="18" t="s">
        <v>30</v>
      </c>
      <c r="B9" s="31">
        <v>42757862</v>
      </c>
      <c r="C9" s="31">
        <v>155576</v>
      </c>
      <c r="D9" s="19" t="s">
        <v>27</v>
      </c>
      <c r="E9" s="19" t="s">
        <v>27</v>
      </c>
      <c r="F9" s="21" t="s">
        <v>31</v>
      </c>
      <c r="H9" s="49"/>
      <c r="K9" s="47"/>
      <c r="L9" s="47"/>
      <c r="M9" s="47"/>
      <c r="N9" s="47"/>
    </row>
    <row r="10" spans="1:14" ht="14.25" x14ac:dyDescent="0.2">
      <c r="A10" s="18" t="s">
        <v>32</v>
      </c>
      <c r="B10" s="31">
        <v>29132</v>
      </c>
      <c r="C10" s="31">
        <v>1963</v>
      </c>
      <c r="D10" s="19" t="s">
        <v>27</v>
      </c>
      <c r="E10" s="19" t="s">
        <v>27</v>
      </c>
      <c r="F10" s="21" t="s">
        <v>33</v>
      </c>
      <c r="H10" s="49"/>
      <c r="K10" s="47"/>
      <c r="L10" s="47"/>
      <c r="M10" s="47"/>
      <c r="N10" s="47"/>
    </row>
    <row r="11" spans="1:14" ht="14.25" x14ac:dyDescent="0.2">
      <c r="A11" s="18" t="s">
        <v>34</v>
      </c>
      <c r="B11" s="31">
        <v>91761444</v>
      </c>
      <c r="C11" s="31">
        <v>21000000</v>
      </c>
      <c r="D11" s="31">
        <v>3000000</v>
      </c>
      <c r="E11" s="31">
        <v>21000000</v>
      </c>
      <c r="F11" s="21" t="s">
        <v>35</v>
      </c>
      <c r="K11" s="47"/>
      <c r="L11" s="47"/>
      <c r="M11" s="47"/>
      <c r="N11" s="47"/>
    </row>
    <row r="12" spans="1:14" ht="14.25" x14ac:dyDescent="0.2">
      <c r="A12" s="18" t="s">
        <v>36</v>
      </c>
      <c r="B12" s="31">
        <v>202792791.24000001</v>
      </c>
      <c r="C12" s="31">
        <v>130200000</v>
      </c>
      <c r="D12" s="19" t="s">
        <v>27</v>
      </c>
      <c r="E12" s="19" t="s">
        <v>27</v>
      </c>
      <c r="F12" s="21" t="s">
        <v>37</v>
      </c>
      <c r="K12" s="47"/>
      <c r="L12" s="47"/>
      <c r="M12" s="47"/>
      <c r="N12" s="47"/>
    </row>
    <row r="13" spans="1:14" ht="14.25" x14ac:dyDescent="0.2">
      <c r="A13" s="18" t="s">
        <v>38</v>
      </c>
      <c r="B13" s="22">
        <v>45657</v>
      </c>
      <c r="C13" s="22">
        <v>45657</v>
      </c>
      <c r="D13" s="22">
        <v>45657</v>
      </c>
      <c r="E13" s="22">
        <v>45657</v>
      </c>
      <c r="F13" s="21" t="s">
        <v>39</v>
      </c>
    </row>
    <row r="14" spans="1:14" ht="38.25" x14ac:dyDescent="0.2">
      <c r="A14" s="50" t="s">
        <v>223</v>
      </c>
      <c r="F14" s="51" t="s">
        <v>222</v>
      </c>
    </row>
    <row r="15" spans="1:14" x14ac:dyDescent="0.2">
      <c r="A15" s="48"/>
    </row>
    <row r="16" spans="1:14" ht="15" x14ac:dyDescent="0.2">
      <c r="A16" s="23" t="s">
        <v>40</v>
      </c>
      <c r="B16" s="24"/>
      <c r="C16" s="24"/>
      <c r="D16" s="24"/>
      <c r="E16" s="24"/>
      <c r="F16" s="25" t="s">
        <v>41</v>
      </c>
    </row>
    <row r="17" spans="1:6" ht="14.25" x14ac:dyDescent="0.2">
      <c r="A17" s="26" t="s">
        <v>42</v>
      </c>
      <c r="B17" s="27">
        <f>+B9*100/B11</f>
        <v>46.596762361324657</v>
      </c>
      <c r="C17" s="27">
        <f>+C9*100/C11</f>
        <v>0.74083809523809518</v>
      </c>
      <c r="D17" s="27" t="s">
        <v>27</v>
      </c>
      <c r="E17" s="27" t="s">
        <v>27</v>
      </c>
      <c r="F17" s="20" t="s">
        <v>43</v>
      </c>
    </row>
    <row r="18" spans="1:6" ht="14.25" x14ac:dyDescent="0.2">
      <c r="A18" s="18" t="s">
        <v>44</v>
      </c>
      <c r="B18" s="28">
        <f>'Annual Financial Data'!B82/B11</f>
        <v>0.20904869369754034</v>
      </c>
      <c r="C18" s="28">
        <f>'Annual Financial Data'!C82/C11</f>
        <v>0.48101142857142859</v>
      </c>
      <c r="D18" s="28">
        <f>'Annual Financial Data'!D82/D11</f>
        <v>3.7275239999999998</v>
      </c>
      <c r="E18" s="28">
        <f>'Annual Financial Data'!E82/E11</f>
        <v>0.54919095238095239</v>
      </c>
      <c r="F18" s="21" t="s">
        <v>45</v>
      </c>
    </row>
    <row r="19" spans="1:6" ht="14.25" x14ac:dyDescent="0.2">
      <c r="A19" s="18" t="s">
        <v>46</v>
      </c>
      <c r="B19" s="28">
        <f>'Annual Financial Data'!B39/B11</f>
        <v>1.6511523401920309</v>
      </c>
      <c r="C19" s="28">
        <f>'Annual Financial Data'!C39/C11</f>
        <v>2.0642138571428572</v>
      </c>
      <c r="D19" s="28">
        <f>'Annual Financial Data'!D39/D11</f>
        <v>6.0214906666666668</v>
      </c>
      <c r="E19" s="28">
        <f>'Annual Financial Data'!E39/E11</f>
        <v>2.0090871428571431</v>
      </c>
      <c r="F19" s="21" t="s">
        <v>47</v>
      </c>
    </row>
    <row r="20" spans="1:6" ht="14.25" x14ac:dyDescent="0.2">
      <c r="A20" s="18" t="s">
        <v>48</v>
      </c>
      <c r="B20" s="28">
        <f>B12/'Annual Financial Data'!B82</f>
        <v>10.5716996404556</v>
      </c>
      <c r="C20" s="28">
        <f>C12/'Annual Financial Data'!C82</f>
        <v>12.889506634828992</v>
      </c>
      <c r="D20" s="28" t="s">
        <v>27</v>
      </c>
      <c r="E20" s="28" t="s">
        <v>27</v>
      </c>
      <c r="F20" s="21" t="s">
        <v>49</v>
      </c>
    </row>
    <row r="21" spans="1:6" ht="14.25" x14ac:dyDescent="0.2">
      <c r="A21" s="18" t="s">
        <v>50</v>
      </c>
      <c r="B21" s="28">
        <f>B12/'Annual Financial Data'!B39</f>
        <v>1.3384591755736932</v>
      </c>
      <c r="C21" s="28">
        <f>C12/'Annual Financial Data'!C39</f>
        <v>3.0035647607664129</v>
      </c>
      <c r="D21" s="28" t="s">
        <v>27</v>
      </c>
      <c r="E21" s="28" t="s">
        <v>27</v>
      </c>
      <c r="F21" s="21" t="s">
        <v>51</v>
      </c>
    </row>
    <row r="22" spans="1:6" x14ac:dyDescent="0.2">
      <c r="B22" s="29"/>
      <c r="C22" s="29"/>
      <c r="D22" s="29"/>
      <c r="E22" s="29"/>
    </row>
    <row r="23" spans="1:6" ht="14.25" x14ac:dyDescent="0.2">
      <c r="A23" s="18" t="s">
        <v>52</v>
      </c>
      <c r="B23" s="28">
        <f>'Annual Financial Data'!B65*100/'Annual Financial Data'!B63</f>
        <v>15.55452564180662</v>
      </c>
      <c r="C23" s="28">
        <f>'Annual Financial Data'!C65*100/'Annual Financial Data'!C63</f>
        <v>18.209838802200199</v>
      </c>
      <c r="D23" s="28">
        <f>'Annual Financial Data'!D65*100/'Annual Financial Data'!D63</f>
        <v>100</v>
      </c>
      <c r="E23" s="28">
        <f>'Annual Financial Data'!E65*100/'Annual Financial Data'!E63</f>
        <v>17.626179103510882</v>
      </c>
      <c r="F23" s="21" t="s">
        <v>53</v>
      </c>
    </row>
    <row r="24" spans="1:6" ht="28.5" x14ac:dyDescent="0.2">
      <c r="A24" s="18" t="s">
        <v>54</v>
      </c>
      <c r="B24" s="28">
        <f>('Annual Financial Data'!B78+'Annual Financial Data'!B74)*100/'Annual Financial Data'!B63</f>
        <v>5.7011408051535657</v>
      </c>
      <c r="C24" s="28">
        <f>('Annual Financial Data'!C78+'Annual Financial Data'!C74)*100/'Annual Financial Data'!C63</f>
        <v>6.055871451632262</v>
      </c>
      <c r="D24" s="28">
        <f>('Annual Financial Data'!D78+'Annual Financial Data'!D74)*100/'Annual Financial Data'!D63</f>
        <v>31.487833302162809</v>
      </c>
      <c r="E24" s="28">
        <f>('Annual Financial Data'!E78+'Annual Financial Data'!E74)*100/'Annual Financial Data'!E63</f>
        <v>4.7371043963763686</v>
      </c>
      <c r="F24" s="21" t="s">
        <v>55</v>
      </c>
    </row>
    <row r="25" spans="1:6" ht="14.25" x14ac:dyDescent="0.2">
      <c r="A25" s="18" t="s">
        <v>56</v>
      </c>
      <c r="B25" s="28">
        <f>'Annual Financial Data'!B81*100/'Annual Financial Data'!B63</f>
        <v>1.7971395017058069</v>
      </c>
      <c r="C25" s="28">
        <f>'Annual Financial Data'!C81*100/'Annual Financial Data'!C63</f>
        <v>3.3123851673912981</v>
      </c>
      <c r="D25" s="28">
        <f>'Annual Financial Data'!D81*100/'Annual Financial Data'!D63</f>
        <v>26.356644288705748</v>
      </c>
      <c r="E25" s="28">
        <f>'Annual Financial Data'!E81*100/'Annual Financial Data'!E63</f>
        <v>2.4912306032301474</v>
      </c>
      <c r="F25" s="21" t="s">
        <v>57</v>
      </c>
    </row>
    <row r="26" spans="1:6" ht="14.25" x14ac:dyDescent="0.2">
      <c r="A26" s="18" t="s">
        <v>58</v>
      </c>
      <c r="B26" s="28">
        <f>'Annual Financial Data'!B81*100/'Annual Financial Data'!B34</f>
        <v>1.669000466831958</v>
      </c>
      <c r="C26" s="28">
        <f>'Annual Financial Data'!C81*100/'Annual Financial Data'!C34</f>
        <v>2.1842082717589251</v>
      </c>
      <c r="D26" s="28">
        <f>'Annual Financial Data'!D81*100/'Annual Financial Data'!D34</f>
        <v>31.853398685195877</v>
      </c>
      <c r="E26" s="28">
        <f>'Annual Financial Data'!E81*100/'Annual Financial Data'!E34</f>
        <v>1.5797303622663121</v>
      </c>
      <c r="F26" s="21" t="s">
        <v>59</v>
      </c>
    </row>
    <row r="27" spans="1:6" ht="14.25" x14ac:dyDescent="0.2">
      <c r="A27" s="18" t="s">
        <v>60</v>
      </c>
      <c r="B27" s="28">
        <f>'Annual Financial Data'!B82*100/'Annual Financial Data'!B39</f>
        <v>12.660775666116169</v>
      </c>
      <c r="C27" s="28">
        <f>'Annual Financial Data'!C82*100/'Annual Financial Data'!C39</f>
        <v>23.302402844887958</v>
      </c>
      <c r="D27" s="28">
        <f>'Annual Financial Data'!D82*100/'Annual Financial Data'!D39</f>
        <v>61.903674793262709</v>
      </c>
      <c r="E27" s="28">
        <f>'Annual Financial Data'!E82*100/'Annual Financial Data'!E39</f>
        <v>27.335347515087996</v>
      </c>
      <c r="F27" s="21" t="s">
        <v>61</v>
      </c>
    </row>
    <row r="28" spans="1:6" x14ac:dyDescent="0.2">
      <c r="B28" s="29"/>
      <c r="C28" s="29"/>
      <c r="D28" s="29"/>
      <c r="E28" s="29"/>
    </row>
    <row r="29" spans="1:6" ht="14.25" x14ac:dyDescent="0.2">
      <c r="A29" s="18" t="s">
        <v>62</v>
      </c>
      <c r="B29" s="28">
        <f>'Annual Financial Data'!B59*100/'Annual Financial Data'!B34</f>
        <v>86.817549644302787</v>
      </c>
      <c r="C29" s="28">
        <f>'Annual Financial Data'!C59*100/'Annual Financial Data'!C34</f>
        <v>90.626682208276677</v>
      </c>
      <c r="D29" s="28">
        <f>'Annual Financial Data'!D59*100/'Annual Financial Data'!D34</f>
        <v>48.543606188848351</v>
      </c>
      <c r="E29" s="28">
        <f>'Annual Financial Data'!E59*100/'Annual Financial Data'!E34</f>
        <v>92.54256790811516</v>
      </c>
      <c r="F29" s="21" t="s">
        <v>63</v>
      </c>
    </row>
    <row r="30" spans="1:6" ht="14.25" x14ac:dyDescent="0.2">
      <c r="A30" s="18" t="s">
        <v>64</v>
      </c>
      <c r="B30" s="28">
        <f>'Annual Financial Data'!B41*100/'Annual Financial Data'!B34</f>
        <v>13.182450355697219</v>
      </c>
      <c r="C30" s="28">
        <f>'Annual Financial Data'!C41*100/'Annual Financial Data'!C34</f>
        <v>9.3733177917233235</v>
      </c>
      <c r="D30" s="28">
        <f>'Annual Financial Data'!D41*100/'Annual Financial Data'!D34</f>
        <v>51.456393811151649</v>
      </c>
      <c r="E30" s="28">
        <f>'Annual Financial Data'!E41*100/'Annual Financial Data'!E34</f>
        <v>7.4574320918848356</v>
      </c>
      <c r="F30" s="21" t="s">
        <v>65</v>
      </c>
    </row>
    <row r="31" spans="1:6" ht="14.25" x14ac:dyDescent="0.2">
      <c r="A31" s="18" t="s">
        <v>66</v>
      </c>
      <c r="B31" s="28">
        <f>('Annual Financial Data'!B78+'Annual Financial Data'!B74)/'Annual Financial Data'!B74</f>
        <v>1.8193620969942037</v>
      </c>
      <c r="C31" s="28">
        <f>('Annual Financial Data'!C78+'Annual Financial Data'!C74)/'Annual Financial Data'!C74</f>
        <v>4.6034446313425859</v>
      </c>
      <c r="D31" s="28">
        <f>('Annual Financial Data'!D78+'Annual Financial Data'!D74)/'Annual Financial Data'!D74</f>
        <v>39.134528688224457</v>
      </c>
      <c r="E31" s="28">
        <f>('Annual Financial Data'!E78+'Annual Financial Data'!E74)/'Annual Financial Data'!E74</f>
        <v>3.4587382231240764</v>
      </c>
      <c r="F31" s="21" t="s">
        <v>80</v>
      </c>
    </row>
    <row r="32" spans="1:6" x14ac:dyDescent="0.2">
      <c r="B32" s="29"/>
      <c r="C32" s="29"/>
      <c r="D32" s="29"/>
      <c r="E32" s="29"/>
    </row>
    <row r="33" spans="1:6" ht="14.25" x14ac:dyDescent="0.2">
      <c r="A33" s="18" t="s">
        <v>67</v>
      </c>
      <c r="B33" s="28">
        <f>'Annual Financial Data'!B63/'Annual Financial Data'!B34</f>
        <v>0.92869833713397199</v>
      </c>
      <c r="C33" s="28">
        <f>'Annual Financial Data'!C63/'Annual Financial Data'!C34</f>
        <v>0.65940648849092631</v>
      </c>
      <c r="D33" s="28">
        <f>'Annual Financial Data'!D63/'Annual Financial Data'!D34</f>
        <v>1.2085528922528874</v>
      </c>
      <c r="E33" s="28">
        <f>'Annual Financial Data'!E63/'Annual Financial Data'!E34</f>
        <v>0.63411647248473202</v>
      </c>
      <c r="F33" s="32" t="s">
        <v>77</v>
      </c>
    </row>
    <row r="34" spans="1:6" ht="14.25" x14ac:dyDescent="0.2">
      <c r="A34" s="18" t="s">
        <v>68</v>
      </c>
      <c r="B34" s="28">
        <f>'Annual Financial Data'!B63/('Annual Financial Data'!B14+'Annual Financial Data'!B18)</f>
        <v>2.1081815784049418</v>
      </c>
      <c r="C34" s="28">
        <f>'Annual Financial Data'!C63/('Annual Financial Data'!C14+'Annual Financial Data'!C18)</f>
        <v>1.6127956862319517</v>
      </c>
      <c r="D34" s="28">
        <f>'Annual Financial Data'!D63/('Annual Financial Data'!D14+'Annual Financial Data'!D18)</f>
        <v>3.5006782228580904</v>
      </c>
      <c r="E34" s="28">
        <f>'Annual Financial Data'!E63/('Annual Financial Data'!E14+'Annual Financial Data'!E18)</f>
        <v>1.9435754669717467</v>
      </c>
      <c r="F34" s="32" t="s">
        <v>78</v>
      </c>
    </row>
    <row r="35" spans="1:6" ht="14.25" x14ac:dyDescent="0.2">
      <c r="A35" s="18" t="s">
        <v>69</v>
      </c>
      <c r="B35" s="28">
        <f>'Annual Financial Data'!B63/'Financial Ratios'!B38</f>
        <v>-3.4127252237490215</v>
      </c>
      <c r="C35" s="28">
        <f>'Annual Financial Data'!C63/'Financial Ratios'!C38</f>
        <v>-5.5833970242453654</v>
      </c>
      <c r="D35" s="28">
        <f>'Annual Financial Data'!D63/'Financial Ratios'!D38</f>
        <v>-16.372826865882445</v>
      </c>
      <c r="E35" s="28">
        <f>'Annual Financial Data'!E63/'Financial Ratios'!E38</f>
        <v>-5.7306613218964131</v>
      </c>
      <c r="F35" s="32" t="s">
        <v>79</v>
      </c>
    </row>
    <row r="36" spans="1:6" x14ac:dyDescent="0.2">
      <c r="B36" s="29"/>
      <c r="C36" s="29"/>
      <c r="D36" s="29"/>
      <c r="E36" s="29"/>
    </row>
    <row r="37" spans="1:6" ht="14.25" x14ac:dyDescent="0.2">
      <c r="A37" s="18" t="s">
        <v>70</v>
      </c>
      <c r="B37" s="28">
        <f>'Annual Financial Data'!B33/'Annual Financial Data'!B58</f>
        <v>0.6425165340581519</v>
      </c>
      <c r="C37" s="28">
        <f>'Annual Financial Data'!C33/'Annual Financial Data'!C58</f>
        <v>0.75553191081477344</v>
      </c>
      <c r="D37" s="28">
        <f>'Annual Financial Data'!D33/'Annual Financial Data'!D58</f>
        <v>0.82966808110324475</v>
      </c>
      <c r="E37" s="28">
        <f>'Annual Financial Data'!E33/'Annual Financial Data'!E58</f>
        <v>0.79254966354422407</v>
      </c>
      <c r="F37" s="32" t="s">
        <v>75</v>
      </c>
    </row>
    <row r="38" spans="1:6" ht="14.25" x14ac:dyDescent="0.2">
      <c r="A38" s="18" t="s">
        <v>71</v>
      </c>
      <c r="B38" s="31">
        <f>'Annual Financial Data'!B33-'Annual Financial Data'!B58</f>
        <v>-312769636</v>
      </c>
      <c r="C38" s="31">
        <f>'Annual Financial Data'!C33-'Annual Financial Data'!C58</f>
        <v>-54617944</v>
      </c>
      <c r="D38" s="31">
        <f>'Annual Financial Data'!D33-'Annual Financial Data'!D58</f>
        <v>-2591361</v>
      </c>
      <c r="E38" s="31">
        <f>'Annual Financial Data'!E33-'Annual Financial Data'!E58</f>
        <v>-107575812</v>
      </c>
      <c r="F38" s="32" t="s">
        <v>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mhasan</dc:creator>
  <cp:lastModifiedBy>Muayyad Hassan</cp:lastModifiedBy>
  <dcterms:created xsi:type="dcterms:W3CDTF">2023-08-08T06:08:59Z</dcterms:created>
  <dcterms:modified xsi:type="dcterms:W3CDTF">2025-07-23T11:30:25Z</dcterms:modified>
</cp:coreProperties>
</file>